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shk-my.sharepoint.com/personal/ivytong_jsshk_com/Documents/Desktop/Key Financials/"/>
    </mc:Choice>
  </mc:AlternateContent>
  <xr:revisionPtr revIDLastSave="96" documentId="8_{71164107-6646-4C98-AD7D-E7559E5B66D2}" xr6:coauthVersionLast="47" xr6:coauthVersionMax="47" xr10:uidLastSave="{A9E2FAF2-A65A-44E4-A750-60F1BF82CC67}"/>
  <bookViews>
    <workbookView xWindow="-15795" yWindow="-16320" windowWidth="29040" windowHeight="15840" xr2:uid="{00000000-000D-0000-FFFF-FFFF00000000}"/>
  </bookViews>
  <sheets>
    <sheet name="key financials_2022" sheetId="4" r:id="rId1"/>
  </sheets>
  <definedNames>
    <definedName name="_xlnm.Print_Area" localSheetId="0">'key financials_2022'!$A:$G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8" i="4" l="1"/>
  <c r="G64" i="4"/>
  <c r="G49" i="4"/>
  <c r="E32" i="4"/>
  <c r="C26" i="4"/>
  <c r="G45" i="4" l="1"/>
  <c r="E46" i="4" l="1"/>
  <c r="G67" i="4"/>
  <c r="G65" i="4"/>
  <c r="G63" i="4"/>
  <c r="G56" i="4"/>
  <c r="G55" i="4"/>
  <c r="G51" i="4"/>
  <c r="G50" i="4"/>
  <c r="C46" i="4"/>
  <c r="G44" i="4"/>
  <c r="G43" i="4"/>
  <c r="G42" i="4"/>
  <c r="F39" i="4"/>
  <c r="F46" i="4" s="1"/>
  <c r="E39" i="4"/>
  <c r="D39" i="4"/>
  <c r="C39" i="4"/>
  <c r="G38" i="4"/>
  <c r="G36" i="4"/>
  <c r="G37" i="4"/>
  <c r="G34" i="4"/>
  <c r="G35" i="4"/>
  <c r="G33" i="4"/>
  <c r="G32" i="4"/>
  <c r="G24" i="4"/>
  <c r="F23" i="4"/>
  <c r="F26" i="4" s="1"/>
  <c r="E23" i="4"/>
  <c r="E26" i="4" s="1"/>
  <c r="D23" i="4"/>
  <c r="D26" i="4" s="1"/>
  <c r="C23" i="4"/>
  <c r="G22" i="4"/>
  <c r="G20" i="4"/>
  <c r="G21" i="4"/>
  <c r="G18" i="4"/>
  <c r="G19" i="4"/>
  <c r="G17" i="4"/>
  <c r="F14" i="4"/>
  <c r="E14" i="4"/>
  <c r="D14" i="4"/>
  <c r="C14" i="4"/>
  <c r="G13" i="4"/>
  <c r="G11" i="4"/>
  <c r="G12" i="4"/>
  <c r="G9" i="4"/>
  <c r="G10" i="4"/>
  <c r="G8" i="4"/>
  <c r="G14" i="4" l="1"/>
  <c r="G46" i="4"/>
  <c r="G39" i="4"/>
  <c r="G23" i="4"/>
  <c r="G2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Chu</author>
  </authors>
  <commentList>
    <comment ref="G54" authorId="0" shapeId="0" xr:uid="{5D374CAE-47D8-42EC-ABFD-7AC9B03E37A1}">
      <text/>
    </comment>
    <comment ref="G66" authorId="0" shapeId="0" xr:uid="{85F09E8D-1027-4766-B184-7803153D0B3F}">
      <text/>
    </comment>
  </commentList>
</comments>
</file>

<file path=xl/sharedStrings.xml><?xml version="1.0" encoding="utf-8"?>
<sst xmlns="http://schemas.openxmlformats.org/spreadsheetml/2006/main" count="62" uniqueCount="46">
  <si>
    <t>Equity attributable to shareholders per share</t>
  </si>
  <si>
    <t>Change
in %</t>
  </si>
  <si>
    <t>Property</t>
  </si>
  <si>
    <t>Aviation</t>
  </si>
  <si>
    <t>Beverages</t>
  </si>
  <si>
    <t>Marine Services</t>
  </si>
  <si>
    <t>Trading &amp; Industrial</t>
  </si>
  <si>
    <t>Head Office</t>
  </si>
  <si>
    <t>Share repurchases</t>
  </si>
  <si>
    <t>N/A</t>
  </si>
  <si>
    <t>Retained profit less share repurchases</t>
  </si>
  <si>
    <t>STATEMENT OF FINANCIAL POSITION</t>
  </si>
  <si>
    <t>Property - cost and working capital</t>
  </si>
  <si>
    <t>Financed by</t>
  </si>
  <si>
    <t>Equity attributable to the Company's shareholders</t>
  </si>
  <si>
    <t>Non-controlling interests</t>
  </si>
  <si>
    <t>Net debt</t>
  </si>
  <si>
    <t>HK$</t>
  </si>
  <si>
    <t>Dividends per share</t>
  </si>
  <si>
    <t>RATIOS</t>
  </si>
  <si>
    <t>UNDERLYING</t>
  </si>
  <si>
    <t>'A' SHARES</t>
  </si>
  <si>
    <t>'B' SHARES</t>
  </si>
  <si>
    <t>Key Financials</t>
  </si>
  <si>
    <t xml:space="preserve">               - valuation surplus </t>
  </si>
  <si>
    <t>Revenue</t>
  </si>
  <si>
    <t>Dividend payout ratio</t>
  </si>
  <si>
    <t>Dividends for the year</t>
  </si>
  <si>
    <t>Return on equity (historic cost)</t>
  </si>
  <si>
    <t xml:space="preserve">Return on equity  </t>
  </si>
  <si>
    <t>Assets employed</t>
  </si>
  <si>
    <t>Lease liabilities</t>
  </si>
  <si>
    <t>Cash Interest cover - times</t>
  </si>
  <si>
    <t>Earnings/(loss) per share</t>
  </si>
  <si>
    <t>Profit/(loss) (HK$M)</t>
  </si>
  <si>
    <t>Earnings/(loss) per 'A' share (HK$)</t>
  </si>
  <si>
    <t>Earnings/(loss) per 'B' share (HK$)</t>
  </si>
  <si>
    <t>Profit/(loss) attributable to the Company's Shareholders</t>
  </si>
  <si>
    <t>^ Figures included continuing operations and discontinued operations.</t>
  </si>
  <si>
    <t>Gearing ratio (excluding lease liabilities)</t>
  </si>
  <si>
    <t>STATEMENT OF PROFIT OR LOSS</t>
  </si>
  <si>
    <t>2022^
HK$M</t>
  </si>
  <si>
    <t>2021^
HK$M
(Restated)</t>
  </si>
  <si>
    <t>+0.3%pt</t>
  </si>
  <si>
    <t>+6.1%pt</t>
  </si>
  <si>
    <t>-10%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</si>
</sst>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_(* #,##0.00_);_(* \(#,##0.00\);_(* &quot;-&quot;?_);_(@_)"/>
  </numFmts>
  <fonts count="7">
    <font>
      <sz val="11"/>
      <color theme="1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9"/>
      <color indexed="16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3" fillId="0" borderId="1" xfId="0" applyFont="1" applyBorder="1"/>
    <xf numFmtId="0" fontId="4" fillId="0" borderId="2" xfId="0" applyFont="1" applyBorder="1"/>
    <xf numFmtId="0" fontId="3" fillId="0" borderId="2" xfId="0" applyFont="1" applyBorder="1"/>
    <xf numFmtId="0" fontId="4" fillId="2" borderId="2" xfId="0" applyFont="1" applyFill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164" fontId="3" fillId="2" borderId="0" xfId="1" applyNumberFormat="1" applyFont="1" applyFill="1"/>
    <xf numFmtId="164" fontId="3" fillId="0" borderId="0" xfId="1" applyNumberFormat="1" applyFont="1"/>
    <xf numFmtId="9" fontId="3" fillId="0" borderId="0" xfId="2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164" fontId="3" fillId="2" borderId="1" xfId="1" applyNumberFormat="1" applyFont="1" applyFill="1" applyBorder="1"/>
    <xf numFmtId="164" fontId="3" fillId="0" borderId="1" xfId="1" applyNumberFormat="1" applyFont="1" applyBorder="1"/>
    <xf numFmtId="164" fontId="3" fillId="2" borderId="2" xfId="0" applyNumberFormat="1" applyFont="1" applyFill="1" applyBorder="1"/>
    <xf numFmtId="164" fontId="3" fillId="0" borderId="2" xfId="0" applyNumberFormat="1" applyFont="1" applyBorder="1"/>
    <xf numFmtId="9" fontId="3" fillId="0" borderId="2" xfId="2" applyFont="1" applyBorder="1"/>
    <xf numFmtId="0" fontId="3" fillId="2" borderId="0" xfId="0" applyFont="1" applyFill="1"/>
    <xf numFmtId="0" fontId="3" fillId="0" borderId="3" xfId="0" applyFont="1" applyBorder="1"/>
    <xf numFmtId="164" fontId="3" fillId="2" borderId="3" xfId="0" applyNumberFormat="1" applyFont="1" applyFill="1" applyBorder="1"/>
    <xf numFmtId="164" fontId="3" fillId="0" borderId="3" xfId="0" applyNumberFormat="1" applyFont="1" applyBorder="1"/>
    <xf numFmtId="9" fontId="3" fillId="0" borderId="3" xfId="2" applyFont="1" applyBorder="1"/>
    <xf numFmtId="164" fontId="3" fillId="2" borderId="0" xfId="0" applyNumberFormat="1" applyFont="1" applyFill="1"/>
    <xf numFmtId="164" fontId="3" fillId="0" borderId="0" xfId="0" applyNumberFormat="1" applyFont="1"/>
    <xf numFmtId="9" fontId="3" fillId="0" borderId="0" xfId="2" applyFont="1" applyBorder="1"/>
    <xf numFmtId="9" fontId="3" fillId="0" borderId="1" xfId="2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164" fontId="3" fillId="2" borderId="0" xfId="1" applyNumberFormat="1" applyFont="1" applyFill="1" applyBorder="1"/>
    <xf numFmtId="0" fontId="3" fillId="0" borderId="4" xfId="0" applyFont="1" applyBorder="1"/>
    <xf numFmtId="0" fontId="4" fillId="0" borderId="5" xfId="0" quotePrefix="1" applyFont="1" applyBorder="1"/>
    <xf numFmtId="0" fontId="3" fillId="0" borderId="5" xfId="0" applyFont="1" applyBorder="1"/>
    <xf numFmtId="0" fontId="4" fillId="2" borderId="5" xfId="0" applyFont="1" applyFill="1" applyBorder="1" applyAlignment="1">
      <alignment horizontal="right" wrapText="1"/>
    </xf>
    <xf numFmtId="0" fontId="4" fillId="0" borderId="5" xfId="0" applyFont="1" applyBorder="1"/>
    <xf numFmtId="0" fontId="4" fillId="0" borderId="5" xfId="0" applyFont="1" applyBorder="1" applyAlignment="1">
      <alignment horizontal="right" wrapText="1"/>
    </xf>
    <xf numFmtId="43" fontId="3" fillId="2" borderId="0" xfId="1" applyFont="1" applyFill="1"/>
    <xf numFmtId="43" fontId="3" fillId="0" borderId="0" xfId="1" applyFont="1"/>
    <xf numFmtId="43" fontId="3" fillId="2" borderId="1" xfId="1" applyFont="1" applyFill="1" applyBorder="1"/>
    <xf numFmtId="43" fontId="3" fillId="0" borderId="1" xfId="1" applyFont="1" applyBorder="1"/>
    <xf numFmtId="9" fontId="3" fillId="0" borderId="1" xfId="2" applyFont="1" applyBorder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/>
    </xf>
    <xf numFmtId="165" fontId="3" fillId="2" borderId="0" xfId="0" applyNumberFormat="1" applyFont="1" applyFill="1"/>
    <xf numFmtId="165" fontId="3" fillId="0" borderId="0" xfId="0" applyNumberFormat="1" applyFont="1"/>
    <xf numFmtId="166" fontId="3" fillId="2" borderId="0" xfId="1" applyNumberFormat="1" applyFont="1" applyFill="1"/>
    <xf numFmtId="166" fontId="3" fillId="0" borderId="0" xfId="0" applyNumberFormat="1" applyFont="1"/>
    <xf numFmtId="166" fontId="3" fillId="0" borderId="1" xfId="0" applyNumberFormat="1" applyFont="1" applyBorder="1"/>
    <xf numFmtId="9" fontId="3" fillId="0" borderId="0" xfId="2" quotePrefix="1" applyFont="1" applyAlignment="1">
      <alignment horizontal="right"/>
    </xf>
    <xf numFmtId="9" fontId="3" fillId="0" borderId="1" xfId="2" quotePrefix="1" applyFont="1" applyBorder="1" applyAlignment="1">
      <alignment horizontal="right"/>
    </xf>
    <xf numFmtId="0" fontId="5" fillId="0" borderId="0" xfId="0" applyFont="1" applyAlignment="1">
      <alignment horizontal="left"/>
    </xf>
    <xf numFmtId="0" fontId="6" fillId="0" borderId="2" xfId="0" applyFont="1" applyBorder="1"/>
    <xf numFmtId="165" fontId="3" fillId="2" borderId="1" xfId="0" applyNumberFormat="1" applyFont="1" applyFill="1" applyBorder="1"/>
    <xf numFmtId="165" fontId="3" fillId="0" borderId="1" xfId="0" applyNumberFormat="1" applyFont="1" applyBorder="1"/>
    <xf numFmtId="165" fontId="3" fillId="2" borderId="0" xfId="1" applyNumberFormat="1" applyFont="1" applyFill="1"/>
    <xf numFmtId="164" fontId="3" fillId="0" borderId="1" xfId="0" applyNumberFormat="1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right" indent="1"/>
    </xf>
    <xf numFmtId="165" fontId="3" fillId="2" borderId="1" xfId="2" applyNumberFormat="1" applyFont="1" applyFill="1" applyBorder="1" applyAlignment="1">
      <alignment horizontal="right"/>
    </xf>
    <xf numFmtId="9" fontId="3" fillId="0" borderId="0" xfId="2" applyFont="1" applyAlignment="1">
      <alignment horizontal="right"/>
    </xf>
    <xf numFmtId="43" fontId="3" fillId="0" borderId="0" xfId="1" applyFont="1" applyFill="1"/>
    <xf numFmtId="165" fontId="3" fillId="0" borderId="0" xfId="2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164" fontId="3" fillId="0" borderId="0" xfId="1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165" fontId="3" fillId="0" borderId="1" xfId="2" applyNumberFormat="1" applyFont="1" applyBorder="1" applyAlignment="1">
      <alignment horizontal="right"/>
    </xf>
    <xf numFmtId="167" fontId="3" fillId="2" borderId="0" xfId="1" applyNumberFormat="1" applyFont="1" applyFill="1"/>
    <xf numFmtId="167" fontId="3" fillId="0" borderId="0" xfId="0" applyNumberFormat="1" applyFont="1"/>
    <xf numFmtId="167" fontId="3" fillId="0" borderId="0" xfId="1" applyNumberFormat="1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2009775</xdr:colOff>
      <xdr:row>1</xdr:row>
      <xdr:rowOff>66675</xdr:rowOff>
    </xdr:to>
    <xdr:pic>
      <xdr:nvPicPr>
        <xdr:cNvPr id="2" name="Picture 1" descr="Swire Pacific Limited">
          <a:extLst>
            <a:ext uri="{FF2B5EF4-FFF2-40B4-BE49-F238E27FC236}">
              <a16:creationId xmlns:a16="http://schemas.microsoft.com/office/drawing/2014/main" id="{B69CDA25-5D10-45E0-B198-6B044094E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86F2C-471B-4750-9458-BE3513058A5B}">
  <dimension ref="A1:H68"/>
  <sheetViews>
    <sheetView tabSelected="1" topLeftCell="A11" zoomScaleNormal="100" workbookViewId="0">
      <selection activeCell="H4" sqref="H4"/>
    </sheetView>
  </sheetViews>
  <sheetFormatPr defaultRowHeight="15"/>
  <cols>
    <col min="1" max="1" width="49.75" style="1" bestFit="1" customWidth="1"/>
    <col min="2" max="2" width="1.125" style="1" customWidth="1"/>
    <col min="3" max="3" width="14.75" style="1" customWidth="1"/>
    <col min="4" max="4" width="1.125" style="1" customWidth="1"/>
    <col min="5" max="5" width="15.625" style="1" customWidth="1"/>
    <col min="6" max="6" width="1.125" style="1" customWidth="1"/>
    <col min="7" max="7" width="15" style="1" customWidth="1"/>
    <col min="8" max="8" width="1.125" style="1" customWidth="1"/>
  </cols>
  <sheetData>
    <row r="1" spans="1:8">
      <c r="A1" s="42"/>
    </row>
    <row r="4" spans="1:8">
      <c r="A4" s="2" t="s">
        <v>23</v>
      </c>
    </row>
    <row r="6" spans="1:8" ht="15.6" thickBot="1">
      <c r="A6" s="3" t="s">
        <v>40</v>
      </c>
      <c r="B6" s="4"/>
      <c r="C6" s="4"/>
      <c r="D6" s="4"/>
      <c r="E6" s="4"/>
      <c r="F6" s="4"/>
      <c r="G6" s="4"/>
      <c r="H6" s="4"/>
    </row>
    <row r="7" spans="1:8" ht="42">
      <c r="A7" s="5" t="s">
        <v>25</v>
      </c>
      <c r="B7" s="6"/>
      <c r="C7" s="7" t="s">
        <v>41</v>
      </c>
      <c r="D7" s="5"/>
      <c r="E7" s="8" t="s">
        <v>42</v>
      </c>
      <c r="F7" s="5"/>
      <c r="G7" s="8" t="s">
        <v>1</v>
      </c>
      <c r="H7" s="6"/>
    </row>
    <row r="8" spans="1:8">
      <c r="A8" s="1" t="s">
        <v>2</v>
      </c>
      <c r="C8" s="9">
        <v>13788</v>
      </c>
      <c r="E8" s="10">
        <v>16275</v>
      </c>
      <c r="G8" s="11">
        <f>(C8-E8)/E8</f>
        <v>-0.15281105990783411</v>
      </c>
    </row>
    <row r="9" spans="1:8">
      <c r="A9" s="12" t="s">
        <v>4</v>
      </c>
      <c r="C9" s="9">
        <v>54223</v>
      </c>
      <c r="E9" s="10">
        <v>53925</v>
      </c>
      <c r="G9" s="11">
        <f>(C9-E9)/E9</f>
        <v>5.5261937876680571E-3</v>
      </c>
    </row>
    <row r="10" spans="1:8">
      <c r="A10" s="12" t="s">
        <v>3</v>
      </c>
      <c r="C10" s="9">
        <v>13828</v>
      </c>
      <c r="E10" s="10">
        <v>11464</v>
      </c>
      <c r="G10" s="11">
        <f t="shared" ref="G10:G14" si="0">(C10-E10)/E10</f>
        <v>0.20621074668527564</v>
      </c>
    </row>
    <row r="11" spans="1:8">
      <c r="A11" s="12" t="s">
        <v>6</v>
      </c>
      <c r="C11" s="9">
        <v>9321</v>
      </c>
      <c r="E11" s="10">
        <v>9553</v>
      </c>
      <c r="G11" s="11">
        <f>(C11-E11)/E11</f>
        <v>-2.4285564744059459E-2</v>
      </c>
    </row>
    <row r="12" spans="1:8">
      <c r="A12" s="12" t="s">
        <v>5</v>
      </c>
      <c r="C12" s="9">
        <v>524</v>
      </c>
      <c r="E12" s="10">
        <v>1601</v>
      </c>
      <c r="G12" s="11">
        <f t="shared" si="0"/>
        <v>-0.67270455965021858</v>
      </c>
    </row>
    <row r="13" spans="1:8" ht="15.6" thickBot="1">
      <c r="A13" s="13" t="s">
        <v>7</v>
      </c>
      <c r="B13" s="4"/>
      <c r="C13" s="14">
        <v>9</v>
      </c>
      <c r="D13" s="4"/>
      <c r="E13" s="15">
        <v>12</v>
      </c>
      <c r="F13" s="4"/>
      <c r="G13" s="11">
        <f t="shared" si="0"/>
        <v>-0.25</v>
      </c>
    </row>
    <row r="14" spans="1:8">
      <c r="A14" s="6"/>
      <c r="B14" s="6"/>
      <c r="C14" s="16">
        <f>SUM(C8:C13)</f>
        <v>91693</v>
      </c>
      <c r="D14" s="17">
        <f>SUM(D8:D13)</f>
        <v>0</v>
      </c>
      <c r="E14" s="17">
        <f>SUM(E8:E13)</f>
        <v>92830</v>
      </c>
      <c r="F14" s="17">
        <f>SUM(F8:F13)</f>
        <v>0</v>
      </c>
      <c r="G14" s="18">
        <f t="shared" si="0"/>
        <v>-1.2248195626413876E-2</v>
      </c>
    </row>
    <row r="15" spans="1:8" ht="15.6" thickBot="1">
      <c r="C15" s="19"/>
    </row>
    <row r="16" spans="1:8">
      <c r="A16" s="5" t="s">
        <v>37</v>
      </c>
      <c r="B16" s="6"/>
      <c r="C16" s="7"/>
      <c r="D16" s="5"/>
      <c r="E16" s="8"/>
      <c r="F16" s="5"/>
      <c r="G16" s="8"/>
    </row>
    <row r="17" spans="1:7">
      <c r="A17" s="1" t="s">
        <v>2</v>
      </c>
      <c r="C17" s="9">
        <v>6546</v>
      </c>
      <c r="E17" s="10">
        <v>5840</v>
      </c>
      <c r="G17" s="11">
        <f>(C17-E17)/E17</f>
        <v>0.12089041095890411</v>
      </c>
    </row>
    <row r="18" spans="1:7">
      <c r="A18" s="12" t="s">
        <v>4</v>
      </c>
      <c r="C18" s="9">
        <v>2392</v>
      </c>
      <c r="E18" s="10">
        <v>2549</v>
      </c>
      <c r="G18" s="11">
        <f>(C18-E18)/E18</f>
        <v>-6.1592781482934483E-2</v>
      </c>
    </row>
    <row r="19" spans="1:7">
      <c r="A19" s="12" t="s">
        <v>3</v>
      </c>
      <c r="C19" s="9">
        <v>-3072</v>
      </c>
      <c r="E19" s="10">
        <v>-2380</v>
      </c>
      <c r="G19" s="11">
        <f t="shared" ref="G19:G26" si="1">(C19-E19)/E19</f>
        <v>0.29075630252100843</v>
      </c>
    </row>
    <row r="20" spans="1:7">
      <c r="A20" s="12" t="s">
        <v>6</v>
      </c>
      <c r="C20" s="9">
        <v>-307</v>
      </c>
      <c r="E20" s="10">
        <v>94</v>
      </c>
      <c r="G20" s="11">
        <f>(C20-E20)/E20</f>
        <v>-4.2659574468085104</v>
      </c>
    </row>
    <row r="21" spans="1:7">
      <c r="A21" s="12" t="s">
        <v>5</v>
      </c>
      <c r="C21" s="9">
        <v>359</v>
      </c>
      <c r="E21" s="10">
        <v>-1118</v>
      </c>
      <c r="G21" s="11">
        <f t="shared" si="1"/>
        <v>-1.3211091234347048</v>
      </c>
    </row>
    <row r="22" spans="1:7" ht="15.6" thickBot="1">
      <c r="A22" s="13" t="s">
        <v>7</v>
      </c>
      <c r="B22" s="4"/>
      <c r="C22" s="14">
        <v>-1723</v>
      </c>
      <c r="D22" s="4"/>
      <c r="E22" s="10">
        <v>-1628</v>
      </c>
      <c r="F22" s="4"/>
      <c r="G22" s="11">
        <f t="shared" si="1"/>
        <v>5.8353808353808351E-2</v>
      </c>
    </row>
    <row r="23" spans="1:7">
      <c r="A23" s="20"/>
      <c r="B23" s="20"/>
      <c r="C23" s="21">
        <f>SUM(C17:C22)</f>
        <v>4195</v>
      </c>
      <c r="D23" s="22">
        <f>SUM(D17:D22)</f>
        <v>0</v>
      </c>
      <c r="E23" s="22">
        <f>SUM(E17:E22)</f>
        <v>3357</v>
      </c>
      <c r="F23" s="22">
        <f>SUM(F17:F22)</f>
        <v>0</v>
      </c>
      <c r="G23" s="23">
        <f t="shared" si="1"/>
        <v>0.2496276437295204</v>
      </c>
    </row>
    <row r="24" spans="1:7">
      <c r="A24" s="50" t="s">
        <v>27</v>
      </c>
      <c r="C24" s="24">
        <v>4404</v>
      </c>
      <c r="E24" s="25">
        <v>3904</v>
      </c>
      <c r="G24" s="26">
        <f t="shared" si="1"/>
        <v>0.12807377049180327</v>
      </c>
    </row>
    <row r="25" spans="1:7" ht="15.6" thickBot="1">
      <c r="A25" s="13" t="s">
        <v>8</v>
      </c>
      <c r="B25" s="4"/>
      <c r="C25" s="56">
        <v>2643</v>
      </c>
      <c r="D25" s="4"/>
      <c r="E25" s="55">
        <v>0</v>
      </c>
      <c r="F25" s="4"/>
      <c r="G25" s="27" t="s">
        <v>9</v>
      </c>
    </row>
    <row r="26" spans="1:7">
      <c r="A26" s="28" t="s">
        <v>10</v>
      </c>
      <c r="B26" s="6"/>
      <c r="C26" s="16">
        <f>C23-C24-C25</f>
        <v>-2852</v>
      </c>
      <c r="D26" s="17">
        <f>D23-D24-D25</f>
        <v>0</v>
      </c>
      <c r="E26" s="17">
        <f>E23-E24</f>
        <v>-547</v>
      </c>
      <c r="F26" s="17">
        <f>F23-F24-F25</f>
        <v>0</v>
      </c>
      <c r="G26" s="18">
        <f t="shared" si="1"/>
        <v>4.2138939670932363</v>
      </c>
    </row>
    <row r="28" spans="1:7">
      <c r="A28" s="1" t="s">
        <v>38</v>
      </c>
    </row>
    <row r="30" spans="1:7" ht="15.6" thickBot="1">
      <c r="A30" s="3" t="s">
        <v>11</v>
      </c>
      <c r="B30" s="4"/>
      <c r="C30" s="4"/>
      <c r="D30" s="4"/>
      <c r="E30" s="4"/>
      <c r="F30" s="4"/>
      <c r="G30" s="4"/>
    </row>
    <row r="31" spans="1:7">
      <c r="A31" s="51" t="s">
        <v>30</v>
      </c>
      <c r="B31" s="6"/>
      <c r="C31" s="7"/>
      <c r="D31" s="5"/>
      <c r="E31" s="8"/>
      <c r="F31" s="5"/>
      <c r="G31" s="8"/>
    </row>
    <row r="32" spans="1:7">
      <c r="A32" s="1" t="s">
        <v>12</v>
      </c>
      <c r="C32" s="9">
        <v>111412</v>
      </c>
      <c r="E32" s="10">
        <f>104968+1</f>
        <v>104969</v>
      </c>
      <c r="G32" s="11">
        <f t="shared" ref="G32:G39" si="2">(C32-E32)/E32</f>
        <v>6.1380026484009566E-2</v>
      </c>
    </row>
    <row r="33" spans="1:7">
      <c r="A33" s="1" t="s">
        <v>24</v>
      </c>
      <c r="C33" s="9">
        <v>199608</v>
      </c>
      <c r="E33" s="10">
        <v>198788</v>
      </c>
      <c r="G33" s="11">
        <f t="shared" si="2"/>
        <v>4.1249974847576316E-3</v>
      </c>
    </row>
    <row r="34" spans="1:7">
      <c r="A34" s="12" t="s">
        <v>4</v>
      </c>
      <c r="C34" s="9">
        <v>26233</v>
      </c>
      <c r="E34" s="10">
        <v>17474</v>
      </c>
      <c r="G34" s="11">
        <f>(C34-E34)/E34</f>
        <v>0.50125901339132428</v>
      </c>
    </row>
    <row r="35" spans="1:7">
      <c r="A35" s="12" t="s">
        <v>3</v>
      </c>
      <c r="C35" s="9">
        <v>35904</v>
      </c>
      <c r="E35" s="10">
        <v>40590</v>
      </c>
      <c r="G35" s="11">
        <f t="shared" si="2"/>
        <v>-0.11544715447154472</v>
      </c>
    </row>
    <row r="36" spans="1:7">
      <c r="A36" s="12" t="s">
        <v>6</v>
      </c>
      <c r="C36" s="29">
        <v>2353</v>
      </c>
      <c r="E36" s="10">
        <v>2527</v>
      </c>
      <c r="G36" s="11">
        <f>(C36-E36)/E36</f>
        <v>-6.8856351404827862E-2</v>
      </c>
    </row>
    <row r="37" spans="1:7">
      <c r="A37" s="12" t="s">
        <v>5</v>
      </c>
      <c r="C37" s="9">
        <v>0</v>
      </c>
      <c r="E37" s="10">
        <v>943</v>
      </c>
      <c r="G37" s="11">
        <f t="shared" si="2"/>
        <v>-1</v>
      </c>
    </row>
    <row r="38" spans="1:7" ht="15.6" thickBot="1">
      <c r="A38" s="13" t="s">
        <v>7</v>
      </c>
      <c r="B38" s="4"/>
      <c r="C38" s="14">
        <v>2101</v>
      </c>
      <c r="D38" s="4"/>
      <c r="E38" s="15">
        <v>2324</v>
      </c>
      <c r="F38" s="4"/>
      <c r="G38" s="11">
        <f t="shared" si="2"/>
        <v>-9.5955249569707399E-2</v>
      </c>
    </row>
    <row r="39" spans="1:7">
      <c r="A39" s="6"/>
      <c r="B39" s="6"/>
      <c r="C39" s="16">
        <f>SUM(C32:C38)</f>
        <v>377611</v>
      </c>
      <c r="D39" s="17">
        <f>SUM(D32:D38)</f>
        <v>0</v>
      </c>
      <c r="E39" s="17">
        <f>SUM(E32:E38)</f>
        <v>367615</v>
      </c>
      <c r="F39" s="17">
        <f>SUM(F32:F38)</f>
        <v>0</v>
      </c>
      <c r="G39" s="18">
        <f t="shared" si="2"/>
        <v>2.7191491098023747E-2</v>
      </c>
    </row>
    <row r="40" spans="1:7" ht="15.6" thickBot="1">
      <c r="C40" s="19"/>
    </row>
    <row r="41" spans="1:7">
      <c r="A41" s="5" t="s">
        <v>13</v>
      </c>
      <c r="B41" s="6"/>
      <c r="C41" s="7"/>
      <c r="D41" s="5"/>
      <c r="E41" s="8"/>
      <c r="F41" s="5"/>
      <c r="G41" s="8"/>
    </row>
    <row r="42" spans="1:7">
      <c r="A42" s="1" t="s">
        <v>14</v>
      </c>
      <c r="C42" s="9">
        <v>258456</v>
      </c>
      <c r="E42" s="10">
        <v>266515</v>
      </c>
      <c r="G42" s="11">
        <f>(C42-E42)/E42</f>
        <v>-3.0238448117366753E-2</v>
      </c>
    </row>
    <row r="43" spans="1:7">
      <c r="A43" s="12" t="s">
        <v>15</v>
      </c>
      <c r="C43" s="9">
        <v>57480</v>
      </c>
      <c r="E43" s="10">
        <v>57105</v>
      </c>
      <c r="G43" s="11">
        <f>(C43-E43)/E43</f>
        <v>6.5668505384817444E-3</v>
      </c>
    </row>
    <row r="44" spans="1:7">
      <c r="A44" s="1" t="s">
        <v>16</v>
      </c>
      <c r="C44" s="9">
        <v>56759</v>
      </c>
      <c r="E44" s="10">
        <v>38655</v>
      </c>
      <c r="G44" s="11">
        <f>(C44-E44)/E44</f>
        <v>0.46834820851118875</v>
      </c>
    </row>
    <row r="45" spans="1:7" ht="15.6" thickBot="1">
      <c r="A45" s="1" t="s">
        <v>31</v>
      </c>
      <c r="C45" s="9">
        <v>4916</v>
      </c>
      <c r="E45" s="10">
        <v>5340</v>
      </c>
      <c r="G45" s="11">
        <f>(C45-E45)/E45</f>
        <v>-7.9400749063670409E-2</v>
      </c>
    </row>
    <row r="46" spans="1:7">
      <c r="A46" s="6"/>
      <c r="B46" s="6"/>
      <c r="C46" s="16">
        <f>SUM(C42:C45)</f>
        <v>377611</v>
      </c>
      <c r="D46" s="17"/>
      <c r="E46" s="17">
        <f>SUM(E42:E45)</f>
        <v>367615</v>
      </c>
      <c r="F46" s="17">
        <f>SUM(F38:F45)</f>
        <v>0</v>
      </c>
      <c r="G46" s="18">
        <f>(C46-E46)/E46</f>
        <v>2.7191491098023747E-2</v>
      </c>
    </row>
    <row r="47" spans="1:7" ht="15.6" thickBot="1">
      <c r="A47" s="30"/>
      <c r="B47" s="30"/>
      <c r="C47" s="30"/>
      <c r="D47" s="30"/>
      <c r="E47" s="30"/>
      <c r="F47" s="30"/>
      <c r="G47" s="30"/>
    </row>
    <row r="48" spans="1:7" ht="28.2">
      <c r="A48" s="31" t="s">
        <v>21</v>
      </c>
      <c r="B48" s="32"/>
      <c r="C48" s="33" t="s">
        <v>17</v>
      </c>
      <c r="D48" s="34"/>
      <c r="E48" s="35" t="s">
        <v>17</v>
      </c>
      <c r="F48" s="34"/>
      <c r="G48" s="35" t="s">
        <v>1</v>
      </c>
    </row>
    <row r="49" spans="1:7">
      <c r="A49" s="1" t="s">
        <v>33</v>
      </c>
      <c r="C49" s="36">
        <v>2.81</v>
      </c>
      <c r="E49" s="59">
        <v>2.2400000000000002</v>
      </c>
      <c r="G49" s="11">
        <f>(C49-E49)/E49</f>
        <v>0.25446428571428564</v>
      </c>
    </row>
    <row r="50" spans="1:7">
      <c r="A50" s="1" t="s">
        <v>18</v>
      </c>
      <c r="C50" s="36">
        <v>3</v>
      </c>
      <c r="E50" s="59">
        <v>2.6</v>
      </c>
      <c r="G50" s="11">
        <f>(C50-E50)/E50</f>
        <v>0.1538461538461538</v>
      </c>
    </row>
    <row r="51" spans="1:7">
      <c r="A51" s="12" t="s">
        <v>0</v>
      </c>
      <c r="C51" s="36">
        <v>177.75</v>
      </c>
      <c r="E51" s="59">
        <v>177.49</v>
      </c>
      <c r="G51" s="11">
        <f>(C51-E51)/E51</f>
        <v>1.4648712603526446E-3</v>
      </c>
    </row>
    <row r="52" spans="1:7">
      <c r="C52" s="19"/>
    </row>
    <row r="53" spans="1:7">
      <c r="A53" s="31" t="s">
        <v>22</v>
      </c>
      <c r="B53" s="32"/>
      <c r="C53" s="33"/>
      <c r="D53" s="34"/>
      <c r="E53" s="35"/>
      <c r="F53" s="34"/>
      <c r="G53" s="35"/>
    </row>
    <row r="54" spans="1:7">
      <c r="A54" s="1" t="s">
        <v>33</v>
      </c>
      <c r="C54" s="36">
        <v>0.56000000000000005</v>
      </c>
      <c r="E54" s="37">
        <v>0.45</v>
      </c>
      <c r="G54" s="58">
        <v>0.25</v>
      </c>
    </row>
    <row r="55" spans="1:7">
      <c r="A55" s="1" t="s">
        <v>18</v>
      </c>
      <c r="C55" s="36">
        <v>0.6</v>
      </c>
      <c r="E55" s="37">
        <v>0.52</v>
      </c>
      <c r="G55" s="11">
        <f>(C55-E55)/E55</f>
        <v>0.15384615384615377</v>
      </c>
    </row>
    <row r="56" spans="1:7" ht="15.6" thickBot="1">
      <c r="A56" s="13" t="s">
        <v>0</v>
      </c>
      <c r="B56" s="4"/>
      <c r="C56" s="38">
        <v>35.549999999999997</v>
      </c>
      <c r="D56" s="4"/>
      <c r="E56" s="39">
        <v>35.5</v>
      </c>
      <c r="F56" s="4"/>
      <c r="G56" s="40">
        <f>(C56-E56)/E56</f>
        <v>1.408450704225272E-3</v>
      </c>
    </row>
    <row r="58" spans="1:7" ht="15.6" thickBot="1">
      <c r="A58" s="3" t="s">
        <v>19</v>
      </c>
      <c r="B58" s="4"/>
      <c r="C58" s="4"/>
      <c r="D58" s="4"/>
      <c r="E58" s="4"/>
      <c r="F58" s="4"/>
      <c r="G58" s="4"/>
    </row>
    <row r="59" spans="1:7">
      <c r="A59" s="41" t="s">
        <v>29</v>
      </c>
      <c r="C59" s="43">
        <v>1.6E-2</v>
      </c>
      <c r="D59" s="44"/>
      <c r="E59" s="60">
        <v>1.2999999999999999E-2</v>
      </c>
      <c r="G59" s="48" t="s">
        <v>43</v>
      </c>
    </row>
    <row r="60" spans="1:7" ht="15.6" thickBot="1">
      <c r="A60" s="4" t="s">
        <v>39</v>
      </c>
      <c r="B60" s="4"/>
      <c r="C60" s="52">
        <v>0.18</v>
      </c>
      <c r="D60" s="53"/>
      <c r="E60" s="61">
        <v>0.11899999999999999</v>
      </c>
      <c r="F60" s="4"/>
      <c r="G60" s="49" t="s">
        <v>44</v>
      </c>
    </row>
    <row r="61" spans="1:7">
      <c r="E61" s="62"/>
    </row>
    <row r="62" spans="1:7" ht="15.6" thickBot="1">
      <c r="A62" s="3" t="s">
        <v>20</v>
      </c>
      <c r="B62" s="4"/>
      <c r="C62" s="4"/>
      <c r="D62" s="4"/>
      <c r="E62" s="63"/>
      <c r="F62" s="4"/>
      <c r="G62" s="4"/>
    </row>
    <row r="63" spans="1:7">
      <c r="A63" s="1" t="s">
        <v>34</v>
      </c>
      <c r="C63" s="9">
        <v>4748</v>
      </c>
      <c r="E63" s="64">
        <v>5293</v>
      </c>
      <c r="G63" s="11">
        <f t="shared" ref="G63:G68" si="3">(C63-E63)/E63</f>
        <v>-0.10296618174948044</v>
      </c>
    </row>
    <row r="64" spans="1:7">
      <c r="A64" s="41" t="s">
        <v>28</v>
      </c>
      <c r="C64" s="54">
        <v>4.8000000000000001E-2</v>
      </c>
      <c r="D64" s="44"/>
      <c r="E64" s="60">
        <v>5.1999999999999998E-2</v>
      </c>
      <c r="G64" s="11">
        <f t="shared" si="3"/>
        <v>-7.6923076923076858E-2</v>
      </c>
    </row>
    <row r="65" spans="1:7">
      <c r="A65" s="1" t="s">
        <v>35</v>
      </c>
      <c r="C65" s="67">
        <v>3.18</v>
      </c>
      <c r="D65" s="68"/>
      <c r="E65" s="69">
        <v>3.52</v>
      </c>
      <c r="G65" s="11">
        <f t="shared" si="3"/>
        <v>-9.6590909090909047E-2</v>
      </c>
    </row>
    <row r="66" spans="1:7">
      <c r="A66" s="1" t="s">
        <v>36</v>
      </c>
      <c r="C66" s="67">
        <v>0.64</v>
      </c>
      <c r="D66" s="68"/>
      <c r="E66" s="69">
        <v>0.7</v>
      </c>
      <c r="G66" s="48" t="s">
        <v>45</v>
      </c>
    </row>
    <row r="67" spans="1:7">
      <c r="A67" s="1" t="s">
        <v>32</v>
      </c>
      <c r="C67" s="45">
        <v>6.1</v>
      </c>
      <c r="D67" s="46"/>
      <c r="E67" s="65">
        <v>6.21</v>
      </c>
      <c r="G67" s="11">
        <f t="shared" si="3"/>
        <v>-1.7713365539452547E-2</v>
      </c>
    </row>
    <row r="68" spans="1:7" ht="15.6" thickBot="1">
      <c r="A68" s="4" t="s">
        <v>26</v>
      </c>
      <c r="B68" s="4"/>
      <c r="C68" s="57">
        <v>0.92800000000000005</v>
      </c>
      <c r="D68" s="47"/>
      <c r="E68" s="66">
        <v>0.73799999999999999</v>
      </c>
      <c r="F68" s="4"/>
      <c r="G68" s="49">
        <f t="shared" si="3"/>
        <v>0.25745257452574533</v>
      </c>
    </row>
  </sheetData>
  <pageMargins left="0.7" right="0.7" top="0.75" bottom="0.75" header="0.3" footer="0.3"/>
  <pageSetup paperSize="9" scale="84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key financials_2022</vt:lpstr>
      <vt:lpstr>'key financials_2022'!Print_Area</vt:lpstr>
    </vt:vector>
  </TitlesOfParts>
  <Company>Swire Pacific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elfredachow</dc:creator>
  <cp:lastModifiedBy>Ivy Tong</cp:lastModifiedBy>
  <cp:lastPrinted>2021-04-08T01:23:28Z</cp:lastPrinted>
  <dcterms:created xsi:type="dcterms:W3CDTF">2012-11-19T06:49:40Z</dcterms:created>
  <dcterms:modified xsi:type="dcterms:W3CDTF">2023-03-27T07:24:34Z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